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3960" windowHeight="6540" activeTab="0"/>
  </bookViews>
  <sheets>
    <sheet name="opcnipremie" sheetId="1" r:id="rId1"/>
    <sheet name="BSM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<sst xmlns="http://schemas.openxmlformats.org/spreadsheetml/2006/main" count="17" uniqueCount="17">
  <si>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S</t>
  </si>
  <si>
    <t>T</t>
  </si>
  <si>
    <t>s</t>
  </si>
  <si>
    <t>Black-Scholesův model</t>
  </si>
  <si>
    <t>ln(S/K)+rT</t>
  </si>
  <si>
    <t>K</t>
  </si>
  <si>
    <t>CALL</t>
  </si>
  <si>
    <t>PUT</t>
  </si>
  <si>
    <r>
      <t>i</t>
    </r>
    <r>
      <rPr>
        <b/>
        <vertAlign val="subscript"/>
        <sz val="10"/>
        <rFont val="Arial CE"/>
        <family val="2"/>
      </rPr>
      <t>rf</t>
    </r>
  </si>
  <si>
    <r>
      <t>e</t>
    </r>
    <r>
      <rPr>
        <b/>
        <vertAlign val="superscript"/>
        <sz val="10"/>
        <rFont val="Arial CE"/>
        <family val="2"/>
      </rPr>
      <t>-rT</t>
    </r>
  </si>
  <si>
    <r>
      <t>rKe</t>
    </r>
    <r>
      <rPr>
        <b/>
        <vertAlign val="superscript"/>
        <sz val="10"/>
        <rFont val="Arial CE"/>
        <family val="2"/>
      </rPr>
      <t>-rT</t>
    </r>
  </si>
  <si>
    <r>
      <t>d</t>
    </r>
    <r>
      <rPr>
        <b/>
        <vertAlign val="subscript"/>
        <sz val="10"/>
        <rFont val="Arial CE"/>
        <family val="2"/>
      </rPr>
      <t>1</t>
    </r>
  </si>
  <si>
    <r>
      <t>d</t>
    </r>
    <r>
      <rPr>
        <b/>
        <vertAlign val="subscript"/>
        <sz val="10"/>
        <rFont val="Arial CE"/>
        <family val="2"/>
      </rPr>
      <t>2</t>
    </r>
  </si>
  <si>
    <r>
      <t>N(d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)</t>
    </r>
  </si>
  <si>
    <r>
      <t>N(d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)</t>
    </r>
  </si>
  <si>
    <r>
      <t>Kte</t>
    </r>
    <r>
      <rPr>
        <b/>
        <vertAlign val="superscript"/>
        <sz val="10"/>
        <rFont val="Arial CE"/>
        <family val="2"/>
      </rPr>
      <t>-rT</t>
    </r>
  </si>
  <si>
    <r>
      <t>N(-d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</si>
</sst>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6">
    <font>
      <sz val="10"/>
      <name val="Arial CE"/>
      <family val="0"/>
    </font>
    <font>
      <b/>
      <vertAlign val="subscript"/>
      <sz val="10"/>
      <name val="Arial CE"/>
      <family val="2"/>
    </font>
    <font>
      <b/>
      <sz val="10"/>
      <name val="Arial CE"/>
      <family val="0"/>
    </font>
    <font>
      <b/>
      <sz val="10"/>
      <name val="Symbol"/>
      <family val="1"/>
    </font>
    <font>
      <b/>
      <sz val="10"/>
      <color indexed="13"/>
      <name val="Arial CE"/>
      <family val="2"/>
    </font>
    <font>
      <b/>
      <vertAlign val="superscript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9" fontId="0" fillId="2" borderId="0" xfId="19" applyFill="1" applyAlignment="1">
      <alignment/>
    </xf>
    <xf numFmtId="0" fontId="4" fillId="3" borderId="0" xfId="0" applyFont="1" applyFill="1" applyAlignment="1">
      <alignment/>
    </xf>
    <xf numFmtId="165" fontId="4" fillId="3" borderId="0" xfId="0" applyNumberFormat="1" applyFont="1" applyFill="1" applyAlignment="1">
      <alignment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104775</xdr:rowOff>
    </xdr:from>
    <xdr:to>
      <xdr:col>0</xdr:col>
      <xdr:colOff>9525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9.875" style="0" customWidth="1"/>
    <col min="2" max="2" width="12.75390625" style="0" bestFit="1" customWidth="1"/>
  </cols>
  <sheetData>
    <row r="1" spans="1:2" ht="12.75">
      <c r="A1" s="9" t="s">
        <v>3</v>
      </c>
      <c r="B1" s="9"/>
    </row>
    <row r="2" spans="1:2" ht="12.75">
      <c r="A2" s="1" t="s">
        <v>0</v>
      </c>
      <c r="B2" s="4"/>
    </row>
    <row r="3" spans="1:4" ht="12.75">
      <c r="A3" s="1" t="s">
        <v>5</v>
      </c>
      <c r="B3" s="4"/>
      <c r="D3" s="3"/>
    </row>
    <row r="4" spans="1:2" ht="12.75">
      <c r="A4" s="1" t="s">
        <v>1</v>
      </c>
      <c r="B4" s="5"/>
    </row>
    <row r="5" spans="1:2" ht="14.25">
      <c r="A5" s="1" t="s">
        <v>8</v>
      </c>
      <c r="B5" s="6"/>
    </row>
    <row r="6" spans="1:2" ht="12.75">
      <c r="A6" s="2" t="s">
        <v>2</v>
      </c>
      <c r="B6" s="6"/>
    </row>
    <row r="7" spans="1:2" ht="12.75">
      <c r="A7" s="7" t="s">
        <v>6</v>
      </c>
      <c r="B7" s="8" t="e">
        <f>B2*BSM!B7-opcnipremie!B3*BSM!B3*BSM!B8</f>
        <v>#DIV/0!</v>
      </c>
    </row>
    <row r="8" spans="1:2" ht="12.75" customHeight="1">
      <c r="A8" s="7" t="s">
        <v>7</v>
      </c>
      <c r="B8" s="8" t="e">
        <f>B7-B2+B3*BSM!B3</f>
        <v>#DIV/0!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C1">
      <selection activeCell="E7" sqref="E7"/>
    </sheetView>
  </sheetViews>
  <sheetFormatPr defaultColWidth="9.00390625" defaultRowHeight="12.75"/>
  <cols>
    <col min="1" max="1" width="10.00390625" style="11" hidden="1" customWidth="1"/>
    <col min="2" max="2" width="7.00390625" style="11" hidden="1" customWidth="1"/>
    <col min="3" max="4" width="9.125" style="11" customWidth="1"/>
  </cols>
  <sheetData>
    <row r="1" spans="1:4" ht="12.75">
      <c r="A1" s="10"/>
      <c r="B1" s="10"/>
      <c r="C1" s="10"/>
      <c r="D1" s="10"/>
    </row>
    <row r="3" spans="1:2" ht="14.25">
      <c r="A3" s="12" t="s">
        <v>9</v>
      </c>
      <c r="B3" s="11">
        <f>EXP(-opcnipremie!B5*opcnipremie!B4)</f>
        <v>1</v>
      </c>
    </row>
    <row r="4" spans="1:2" ht="14.25">
      <c r="A4" s="12" t="s">
        <v>10</v>
      </c>
      <c r="B4" s="11">
        <f>opcnipremie!B5*opcnipremie!B3*BSM!B3</f>
        <v>0</v>
      </c>
    </row>
    <row r="5" spans="1:2" ht="14.25">
      <c r="A5" s="12" t="s">
        <v>11</v>
      </c>
      <c r="B5" s="11" t="e">
        <f>(LN(opcnipremie!B2/opcnipremie!B3)+(opcnipremie!B5+(opcnipremie!B6*opcnipremie!B6/2))*opcnipremie!B4)/(opcnipremie!B6*SQRT(opcnipremie!B4))</f>
        <v>#DIV/0!</v>
      </c>
    </row>
    <row r="6" spans="1:2" ht="14.25">
      <c r="A6" s="12" t="s">
        <v>12</v>
      </c>
      <c r="B6" s="11" t="e">
        <f>B5-opcnipremie!B6*SQRT(opcnipremie!B4)</f>
        <v>#DIV/0!</v>
      </c>
    </row>
    <row r="7" spans="1:2" ht="14.25">
      <c r="A7" s="12" t="s">
        <v>13</v>
      </c>
      <c r="B7" s="11" t="e">
        <f>NORMSDIST(B5)</f>
        <v>#DIV/0!</v>
      </c>
    </row>
    <row r="8" spans="1:2" ht="14.25">
      <c r="A8" s="12" t="s">
        <v>14</v>
      </c>
      <c r="B8" s="11" t="e">
        <f>NORMSDIST(B6)</f>
        <v>#DIV/0!</v>
      </c>
    </row>
    <row r="9" spans="1:2" ht="14.25">
      <c r="A9" s="12" t="s">
        <v>15</v>
      </c>
      <c r="B9" s="11">
        <f>opcnipremie!B3*opcnipremie!B4*BSM!B3</f>
        <v>0</v>
      </c>
    </row>
    <row r="10" spans="1:2" ht="12.75">
      <c r="A10" s="12" t="s">
        <v>4</v>
      </c>
      <c r="B10" s="11" t="e">
        <f>LN(opcnipremie!B2/opcnipremie!B3)+opcnipremie!B5*opcnipremie!B4</f>
        <v>#DIV/0!</v>
      </c>
    </row>
    <row r="11" spans="1:2" ht="15" customHeight="1">
      <c r="A11" s="12" t="s">
        <v>16</v>
      </c>
      <c r="B11" s="11" t="e">
        <f>-NORMSDIST(-B5)</f>
        <v>#DIV/0!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Jiří Strouhal</dc:creator>
  <cp:keywords/>
  <dc:description/>
  <cp:lastModifiedBy>Ing. Jiří Strouhal</cp:lastModifiedBy>
  <dcterms:created xsi:type="dcterms:W3CDTF">2002-11-10T07:30:29Z</dcterms:created>
  <dcterms:modified xsi:type="dcterms:W3CDTF">2006-01-15T11:15:27Z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